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8975" windowHeight="7365"/>
  </bookViews>
  <sheets>
    <sheet name="Форма оценки эффективности" sheetId="1" r:id="rId1"/>
  </sheets>
  <calcPr calcId="124519"/>
</workbook>
</file>

<file path=xl/calcChain.xml><?xml version="1.0" encoding="utf-8"?>
<calcChain xmlns="http://schemas.openxmlformats.org/spreadsheetml/2006/main">
  <c r="M46" i="1"/>
  <c r="M44"/>
  <c r="L44"/>
  <c r="L24"/>
  <c r="M24"/>
  <c r="L46"/>
  <c r="L40"/>
  <c r="L36"/>
  <c r="L35"/>
  <c r="L32"/>
  <c r="L30"/>
  <c r="L29"/>
  <c r="K44"/>
  <c r="K24" l="1"/>
  <c r="L22"/>
  <c r="L20"/>
  <c r="L19"/>
  <c r="L17"/>
  <c r="L15"/>
  <c r="L14"/>
  <c r="L11"/>
  <c r="L39" l="1"/>
  <c r="L38"/>
  <c r="L37"/>
  <c r="E46"/>
  <c r="D46"/>
  <c r="E41"/>
  <c r="D41"/>
  <c r="D38"/>
  <c r="E38"/>
  <c r="F16" l="1"/>
  <c r="D16"/>
  <c r="L21"/>
  <c r="L31"/>
  <c r="L28"/>
  <c r="L12"/>
  <c r="L13"/>
  <c r="L16"/>
  <c r="L18"/>
  <c r="L23"/>
  <c r="F44"/>
  <c r="F40"/>
  <c r="F19"/>
  <c r="F21"/>
  <c r="E16"/>
  <c r="F38" l="1"/>
  <c r="F41"/>
</calcChain>
</file>

<file path=xl/sharedStrings.xml><?xml version="1.0" encoding="utf-8"?>
<sst xmlns="http://schemas.openxmlformats.org/spreadsheetml/2006/main" count="186" uniqueCount="120">
  <si>
    <t>№             п/п</t>
  </si>
  <si>
    <t>Наименованиемуниципальной программы,  подпрограммы, мероприятия программы</t>
  </si>
  <si>
    <t>Объем финансирования, тыс. руб.</t>
  </si>
  <si>
    <t>Показатели эффективности реализации программы</t>
  </si>
  <si>
    <t xml:space="preserve">Уточненный план  </t>
  </si>
  <si>
    <t xml:space="preserve">Фактически исполненный           </t>
  </si>
  <si>
    <t xml:space="preserve">Индекс затрат, % </t>
  </si>
  <si>
    <t>Наименование показателя</t>
  </si>
  <si>
    <t>Ед.       измерения</t>
  </si>
  <si>
    <t xml:space="preserve">Утвержденный план             </t>
  </si>
  <si>
    <t xml:space="preserve">Фактическое значение  </t>
  </si>
  <si>
    <t>Вес показателя</t>
  </si>
  <si>
    <t xml:space="preserve">Уровень достижения целевого показателя,% </t>
  </si>
  <si>
    <t>Оценка эффективности  реализации муниципальной программы, %</t>
  </si>
  <si>
    <t>1.</t>
  </si>
  <si>
    <t>Муниицпальная программа</t>
  </si>
  <si>
    <t>Подпрограмма 1</t>
  </si>
  <si>
    <t>1</t>
  </si>
  <si>
    <t xml:space="preserve">Цель: </t>
  </si>
  <si>
    <t>Оценка достижения показателей подпрограммы 1</t>
  </si>
  <si>
    <t>Подпрограмма 2</t>
  </si>
  <si>
    <t>Оценка достижения показателей подпрограммы 2</t>
  </si>
  <si>
    <t>Общая оценка достижения показателей подпрограмм</t>
  </si>
  <si>
    <t>ФБ</t>
  </si>
  <si>
    <t>КБ</t>
  </si>
  <si>
    <t>РБ</t>
  </si>
  <si>
    <t>Внб</t>
  </si>
  <si>
    <t>Источник финансирования</t>
  </si>
  <si>
    <t>Цель: развитие физической культуры и массового спорта в Ейском районе, создание условий, обеспечивающих возможность для населения вести здоровый образ жизни, систематически заниматься физической культурой  и спортом, повышения уровня обеспеченности населения Ейского района спортивными сооружениями</t>
  </si>
  <si>
    <t xml:space="preserve">1.«Развитие физической культуры и спорта в Ейском районе» </t>
  </si>
  <si>
    <t>3.Удельный вес детей и подростков в возрасте 6-15лет, систематически занимающихся в спор-тивных учреждениях</t>
  </si>
  <si>
    <t xml:space="preserve">Итого </t>
  </si>
  <si>
    <t>4.Доля населения, систематически занимающихся физической культурой и спортом</t>
  </si>
  <si>
    <t>5. Доля лиц с ограниченными возможностями здоровья, систематически занимающихся физической культурой и спортом</t>
  </si>
  <si>
    <t xml:space="preserve">6. Доля трудящихся Ейского района, принимающих участие в Спартакиаде трудящихся Ейского района </t>
  </si>
  <si>
    <t>7. Количество спортсменов-разрядников, подготовленных за отчетный период</t>
  </si>
  <si>
    <t xml:space="preserve">8. Количество учреждений, участвующих в ежегодном смотре-конкурсе среди учреждений Ейского района, осуществляющих спортивную подготовку  </t>
  </si>
  <si>
    <t>9. Количество проведенных физкультурно-спортивных мероприятий</t>
  </si>
  <si>
    <t>11. Единовременная пропускная способность спортивных сооружений</t>
  </si>
  <si>
    <t>12. Количество построенных спортивных комплексов с плавательными бассейнами</t>
  </si>
  <si>
    <t>13. Освоение средств районного бюджета, предусмотренных ОФКС Ейского района</t>
  </si>
  <si>
    <t>%</t>
  </si>
  <si>
    <t>чел.</t>
  </si>
  <si>
    <t>шт.</t>
  </si>
  <si>
    <t>ед.</t>
  </si>
  <si>
    <t>6</t>
  </si>
  <si>
    <t>100</t>
  </si>
  <si>
    <t xml:space="preserve">развитие спорта высших достижений в Ейском районе
популяризация профессионального спорта (включая спорт высших достижений)
</t>
  </si>
  <si>
    <t>3.Число спортсменов, входящих в состав сборных команд Краснодарского края и России (основной, резервный)</t>
  </si>
  <si>
    <t>4. Стабильность состава спортсменов на этапах спортивной подготовки</t>
  </si>
  <si>
    <t xml:space="preserve">5.Проведение спортивных мероприятий районного краевого и всероссийского уровне по видам спорта и участие в них </t>
  </si>
  <si>
    <t>6.Количество мероприятий краевого и всероссийского уровней, в которых принято участие</t>
  </si>
  <si>
    <t xml:space="preserve">7. Увеличение количества ейских спортсменов в составах сборных команд Краснодарского края </t>
  </si>
  <si>
    <t>8. Количество спортсменов, проходящих спортивную подготовку в муниципальных бюджетных учреждениях Ейского района, подведомственных ОФКС Ейского района</t>
  </si>
  <si>
    <t>10. Площадь спортивных объектов, содержание и эксплуатация которых предусмотрены в рамках муниципальных услуг (работ)</t>
  </si>
  <si>
    <t>11. Количество капитально отремонтированных объектов муниципальных спортивных учреждений</t>
  </si>
  <si>
    <t>12. Количество муниципальных учреждений спортивной направленности, подведомственных ОФКС Ейского района</t>
  </si>
  <si>
    <t xml:space="preserve">13. Количество занимающихся в спортивных учреждениях, получивших разряды </t>
  </si>
  <si>
    <t>штук</t>
  </si>
  <si>
    <t>м.кв.</t>
  </si>
  <si>
    <t xml:space="preserve">1. Доля спортсменов, зачисленных в составы спортивных сборных команд Краснодарского края, в общем количестве спортсменов, занимающихся учебно-тренировочных группах </t>
  </si>
  <si>
    <t>не менее 15</t>
  </si>
  <si>
    <t>не менее , чем на 2</t>
  </si>
  <si>
    <t xml:space="preserve">Организация, проведение и участие спортивных команд муниципального образования Ейский район в фикультурно- массовых, оздоровительных мероприятиях, чемпионатах, первенствах Ейского района и тренировочных мероприятиях, включенных в календарный план официальных физкультурных и спортивных мероприятий, в том числе на реализацию мер по развитию физической культуры и массового спорта инвалидов, лиц с ограниченными возможностями здоровья, адаптивной физической культуры и спорта </t>
  </si>
  <si>
    <t>Исполнение полномочий городского поселения по обеспечению условий для развития на территории городского поселения физической культуры и массового спорта, орга-низация про-ведения офи-циальных физкультур-нооздорови-тельных и спортивных мероприятий поселения</t>
  </si>
  <si>
    <t>0</t>
  </si>
  <si>
    <t>Бюджет поселений</t>
  </si>
  <si>
    <t>875</t>
  </si>
  <si>
    <r>
      <rPr>
        <b/>
        <sz val="14"/>
        <rFont val="Times New Roman"/>
        <family val="1"/>
        <charset val="204"/>
      </rPr>
      <t xml:space="preserve">Задача:  </t>
    </r>
    <r>
      <rPr>
        <b/>
        <sz val="10"/>
        <rFont val="Times New Roman"/>
        <family val="1"/>
        <charset val="204"/>
      </rPr>
      <t xml:space="preserve">создание необходимых условий для подготовки спортсменов высокого класса и спортивного резерва; подготовка спортсменов, входящих в состав сборных команд Ейского района и Краснодарского края к участию в соревнованиях краевого, всероссийского и международного уровней; повышение эффективности функцио-нирования районных   команд по видам спорта и их участие в краевых и всероссийских спортивных соревнованиях;повышение эффективности функционирования учреждений спортивной направленности, подведомственных ОФКС Ейского района, укрепление материально-технической базы </t>
    </r>
  </si>
  <si>
    <t>2</t>
  </si>
  <si>
    <t>3</t>
  </si>
  <si>
    <t>4</t>
  </si>
  <si>
    <t>5</t>
  </si>
  <si>
    <t>Обеспечение деятельности отдела по физиче-ской культуре и спорту администрации муници-пального образования Ейский район (ОФКС)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</si>
  <si>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орга-низаций, осуществляющих подготовку спортив-ного резерва, и муниципальных образовательных учреждений дополнительного образования детей КК отраслей "Образование" и "ФК и спорт"</t>
  </si>
  <si>
    <t>Обеспечение деятельности муниципального казенного учреждения «Централизованная бух-галтерия учреждений физической культуры и спорта Ейского района»</t>
  </si>
  <si>
    <t>7</t>
  </si>
  <si>
    <t xml:space="preserve">Обеспечение деятельности муниципального казенного учреждения муниципального образо-вания Ейский район «Физкультурно-спортивная организация «Виктория», организация и проведе-ние приема норм ВФСК ГТО
</t>
  </si>
  <si>
    <t xml:space="preserve">Задача № 1 создание необходимых условий для сохранения и улучшения физического здоровья жителей Ейского района средствами физической культуры и спорта;
пропаганда физической культуры, спорта и здорового образа жизни;
укрепление материально-технической базы организаций, осуществляющих спортивную подготовку;
повышение уровня обеспеченности населения Ейского района спортивными сооружениями;
повышение эффективности функционирования учреждений физической культуры  и спорта в Ейском районе;
создание условий для организации досуга молодежи Ейского района, формирования у нее позитивного отношения к здоровому образу жизни
</t>
  </si>
  <si>
    <t>Предоставление субсидий на обеспечение вы-полнения муниципального задания муници-пальными учреждениями спортивной направлен-ности, подведомственными  ОФКС</t>
  </si>
  <si>
    <t xml:space="preserve">2.Доля граждан Ейского района, занимающихся физической культурой и спортом по месту работы, в общей численности населения, занятого в экономике </t>
  </si>
  <si>
    <t>1.Удельный вес населения района, систематически занимающегося физической культурой и спортом в общей численности населения</t>
  </si>
  <si>
    <t>2.Количество медалей, завоеванных спортсменами и командами Ейского района на  краевых и всероссийских соревнованиях</t>
  </si>
  <si>
    <t>55</t>
  </si>
  <si>
    <t>99,9</t>
  </si>
  <si>
    <t>Оценка эффективности реализации муниципальных программ за 2017 год</t>
  </si>
  <si>
    <t>1246</t>
  </si>
  <si>
    <t>1245,8</t>
  </si>
  <si>
    <t xml:space="preserve">Снос технических мастер-ских общей площадью 425,1кв.м. Литер И,И1,и,и1,и2 с кадастровым номером 23:42:0202053:12,расположенных по адресу: Российская Федерация Краснодарский край, Ейский рай-он,г.Ейск,ул.Свердлова,дом.19/ул.Калинина, дом.№106, для дальнейшего капиталь-ного строительства объекта «Спортивный зал по адресу: Краснодарский край, Ей-ский район, г.Ейск, ул.Свердлова,19 угол Калинина, 106   </t>
  </si>
  <si>
    <t>Вывоз строительного бето-нолома мастерских общей площадью 425,1кв.м. Литер И,И1,и,и1,и2 с кадастровым номером 23:42:0202053:12 ,капитального строительства объекта «Спортивный зал по адресу: Краснодарский край, Ей-ский район, г.Ейск, ул.Свердлова,19 угол Кали-нина, 106</t>
  </si>
  <si>
    <t>1446</t>
  </si>
  <si>
    <t>1445,8</t>
  </si>
  <si>
    <t>2321</t>
  </si>
  <si>
    <t>2320,8</t>
  </si>
  <si>
    <t>43,3</t>
  </si>
  <si>
    <t>39</t>
  </si>
  <si>
    <t>26</t>
  </si>
  <si>
    <t>43,4</t>
  </si>
  <si>
    <t>18,4</t>
  </si>
  <si>
    <t>1000</t>
  </si>
  <si>
    <t>60</t>
  </si>
  <si>
    <t>10. Количество участников физкультурно-спортивных мероприятий краевого и всероссийского уровней</t>
  </si>
  <si>
    <t>3000</t>
  </si>
  <si>
    <t>3102</t>
  </si>
  <si>
    <t>8</t>
  </si>
  <si>
    <t>9</t>
  </si>
  <si>
    <t>10</t>
  </si>
  <si>
    <t xml:space="preserve">Приобретение и доставка пластмассовых сидений для установки (замены) на трибунах Центрального стадиона г.Ейск, ул. Портовая Аллея, 8
</t>
  </si>
  <si>
    <t>Приобретение строитель-ных материалов и текущий ремонт Центрального стадиона г.Ейск, ул. Портовая Аллея, 8</t>
  </si>
  <si>
    <t>Изготовление схемы расположения земельного участка и межевания по объектуъ: МБУ МО Ейский район «Строительство СШОР им. О.Г. Запорож-ченко»</t>
  </si>
  <si>
    <t>Межевание земельного участка по объекту «Строительство много-функционального спортив-ного комплекса им. И.М.Поддубного в г.Ейске»</t>
  </si>
  <si>
    <t>Ремонт кровли  МБУ МО Ейский район «СШОР им.О.Г. Запорожченко»</t>
  </si>
  <si>
    <t>9.Количество проведенных физкультурных и спортивных мероприятий в рамках выполнения муниципальных заданий МБУ ЕР</t>
  </si>
  <si>
    <t>1479</t>
  </si>
  <si>
    <t>61</t>
  </si>
  <si>
    <t>3050</t>
  </si>
  <si>
    <t>увеличено на 4</t>
  </si>
  <si>
    <t>44,6</t>
  </si>
  <si>
    <t>19</t>
  </si>
  <si>
    <t xml:space="preserve">ед.    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</si>
</sst>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0.0"/>
    <numFmt numFmtId="165" formatCode="000000"/>
    <numFmt numFmtId="166" formatCode="#,##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DF8BB"/>
        <bgColor indexed="64"/>
      </patternFill>
    </fill>
    <fill>
      <patternFill patternType="solid">
        <fgColor rgb="FFA3C2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81">
    <xf numFmtId="0" fontId="0" fillId="0" borderId="0" xfId="0"/>
    <xf numFmtId="164" fontId="5" fillId="2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9" fontId="7" fillId="3" borderId="1" xfId="1" applyNumberFormat="1" applyFont="1" applyFill="1" applyBorder="1" applyAlignment="1">
      <alignment horizontal="center" vertical="center" wrapText="1"/>
    </xf>
    <xf numFmtId="49" fontId="8" fillId="4" borderId="1" xfId="1" applyNumberFormat="1" applyFont="1" applyFill="1" applyBorder="1" applyAlignment="1">
      <alignment horizontal="center" vertical="center" wrapText="1"/>
    </xf>
    <xf numFmtId="49" fontId="9" fillId="4" borderId="1" xfId="1" applyNumberFormat="1" applyFont="1" applyFill="1" applyBorder="1" applyAlignment="1">
      <alignment horizontal="left" vertical="center" wrapText="1"/>
    </xf>
    <xf numFmtId="49" fontId="3" fillId="4" borderId="1" xfId="1" applyNumberFormat="1" applyFont="1" applyFill="1" applyBorder="1" applyAlignment="1">
      <alignment horizontal="center" vertical="center"/>
    </xf>
    <xf numFmtId="49" fontId="3" fillId="4" borderId="1" xfId="1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top" wrapText="1"/>
    </xf>
    <xf numFmtId="49" fontId="8" fillId="5" borderId="1" xfId="1" applyNumberFormat="1" applyFont="1" applyFill="1" applyBorder="1" applyAlignment="1">
      <alignment horizontal="center" vertical="center" wrapText="1"/>
    </xf>
    <xf numFmtId="49" fontId="8" fillId="5" borderId="1" xfId="1" applyNumberFormat="1" applyFont="1" applyFill="1" applyBorder="1" applyAlignment="1">
      <alignment horizontal="left" vertical="center" wrapText="1"/>
    </xf>
    <xf numFmtId="49" fontId="3" fillId="5" borderId="1" xfId="1" applyNumberFormat="1" applyFont="1" applyFill="1" applyBorder="1" applyAlignment="1">
      <alignment horizontal="center" vertical="center"/>
    </xf>
    <xf numFmtId="49" fontId="3" fillId="5" borderId="1" xfId="1" applyNumberFormat="1" applyFont="1" applyFill="1" applyBorder="1" applyAlignment="1">
      <alignment horizontal="left" vertical="center"/>
    </xf>
    <xf numFmtId="49" fontId="3" fillId="5" borderId="1" xfId="1" applyNumberFormat="1" applyFont="1" applyFill="1" applyBorder="1" applyAlignment="1">
      <alignment horizontal="center" vertical="center" wrapText="1"/>
    </xf>
    <xf numFmtId="0" fontId="11" fillId="5" borderId="0" xfId="0" applyFont="1" applyFill="1"/>
    <xf numFmtId="49" fontId="12" fillId="3" borderId="1" xfId="1" applyNumberFormat="1" applyFont="1" applyFill="1" applyBorder="1" applyAlignment="1">
      <alignment horizontal="left" vertical="center"/>
    </xf>
    <xf numFmtId="49" fontId="3" fillId="3" borderId="1" xfId="1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9" fontId="8" fillId="5" borderId="5" xfId="1" applyNumberFormat="1" applyFont="1" applyFill="1" applyBorder="1" applyAlignment="1">
      <alignment horizontal="center" vertical="center" wrapText="1"/>
    </xf>
    <xf numFmtId="49" fontId="8" fillId="5" borderId="6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" fillId="5" borderId="1" xfId="1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wrapText="1"/>
    </xf>
    <xf numFmtId="49" fontId="9" fillId="5" borderId="1" xfId="1" applyNumberFormat="1" applyFont="1" applyFill="1" applyBorder="1" applyAlignment="1">
      <alignment horizontal="left" vertical="center" wrapText="1"/>
    </xf>
    <xf numFmtId="49" fontId="16" fillId="5" borderId="1" xfId="1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left" vertical="top" wrapText="1"/>
    </xf>
    <xf numFmtId="165" fontId="3" fillId="5" borderId="1" xfId="1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49" fontId="5" fillId="5" borderId="1" xfId="1" applyNumberFormat="1" applyFont="1" applyFill="1" applyBorder="1" applyAlignment="1">
      <alignment horizontal="left" vertical="center" wrapText="1"/>
    </xf>
    <xf numFmtId="165" fontId="5" fillId="5" borderId="1" xfId="1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49" fontId="8" fillId="5" borderId="1" xfId="1" applyNumberFormat="1" applyFont="1" applyFill="1" applyBorder="1" applyAlignment="1">
      <alignment horizontal="center" vertical="center"/>
    </xf>
    <xf numFmtId="49" fontId="4" fillId="5" borderId="1" xfId="1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166" fontId="3" fillId="5" borderId="1" xfId="1" applyNumberFormat="1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horizontal="center" vertical="center"/>
    </xf>
    <xf numFmtId="3" fontId="3" fillId="5" borderId="1" xfId="1" applyNumberFormat="1" applyFont="1" applyFill="1" applyBorder="1" applyAlignment="1">
      <alignment horizontal="center" vertical="center"/>
    </xf>
    <xf numFmtId="49" fontId="5" fillId="5" borderId="1" xfId="1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4" fontId="19" fillId="5" borderId="1" xfId="0" applyNumberFormat="1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 wrapText="1"/>
    </xf>
    <xf numFmtId="166" fontId="8" fillId="5" borderId="1" xfId="1" applyNumberFormat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/>
    </xf>
    <xf numFmtId="49" fontId="8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4" fontId="3" fillId="5" borderId="1" xfId="1" applyNumberFormat="1" applyFont="1" applyFill="1" applyBorder="1" applyAlignment="1">
      <alignment horizontal="center" vertical="center" wrapText="1"/>
    </xf>
    <xf numFmtId="0" fontId="3" fillId="5" borderId="1" xfId="1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0" fillId="5" borderId="1" xfId="0" applyFill="1" applyBorder="1" applyAlignment="1">
      <alignment vertical="center" wrapText="1"/>
    </xf>
    <xf numFmtId="4" fontId="0" fillId="5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49" fontId="9" fillId="4" borderId="2" xfId="1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49" fontId="16" fillId="5" borderId="2" xfId="1" applyNumberFormat="1" applyFont="1" applyFill="1" applyBorder="1" applyAlignment="1">
      <alignment horizontal="left" vertical="center" wrapText="1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165" fontId="16" fillId="5" borderId="2" xfId="1" applyNumberFormat="1" applyFont="1" applyFill="1" applyBorder="1" applyAlignment="1">
      <alignment horizontal="left" vertical="center" wrapText="1"/>
    </xf>
    <xf numFmtId="165" fontId="17" fillId="0" borderId="3" xfId="0" applyNumberFormat="1" applyFont="1" applyBorder="1" applyAlignment="1">
      <alignment vertical="center"/>
    </xf>
    <xf numFmtId="165" fontId="17" fillId="0" borderId="4" xfId="0" applyNumberFormat="1" applyFont="1" applyBorder="1" applyAlignment="1">
      <alignment vertical="center"/>
    </xf>
    <xf numFmtId="49" fontId="9" fillId="4" borderId="2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top" wrapText="1"/>
    </xf>
    <xf numFmtId="164" fontId="10" fillId="0" borderId="1" xfId="0" applyNumberFormat="1" applyFont="1" applyBorder="1" applyAlignment="1">
      <alignment vertical="top" wrapText="1"/>
    </xf>
    <xf numFmtId="164" fontId="8" fillId="5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N48"/>
  <sheetViews>
    <sheetView tabSelected="1" topLeftCell="B37" workbookViewId="0">
      <selection activeCell="H20" sqref="H20"/>
    </sheetView>
  </sheetViews>
  <sheetFormatPr defaultRowHeight="15"/>
  <cols>
    <col min="1" max="1" width="5.42578125" customWidth="1"/>
    <col min="2" max="2" width="45" customWidth="1"/>
    <col min="3" max="3" width="12.85546875" customWidth="1"/>
    <col min="4" max="4" width="10.140625" customWidth="1"/>
    <col min="5" max="5" width="10" customWidth="1"/>
    <col min="6" max="6" width="8" customWidth="1"/>
    <col min="7" max="7" width="34.140625" customWidth="1"/>
    <col min="9" max="9" width="12.140625" customWidth="1"/>
    <col min="10" max="10" width="13.140625" customWidth="1"/>
    <col min="11" max="11" width="7.85546875" customWidth="1"/>
    <col min="12" max="12" width="13" customWidth="1"/>
    <col min="13" max="13" width="12.85546875" customWidth="1"/>
  </cols>
  <sheetData>
    <row r="3" spans="1:14" ht="23.25">
      <c r="A3" s="62" t="s">
        <v>85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5" spans="1:14" ht="33.75" customHeight="1">
      <c r="A5" s="63" t="s">
        <v>0</v>
      </c>
      <c r="B5" s="63" t="s">
        <v>1</v>
      </c>
      <c r="C5" s="64" t="s">
        <v>2</v>
      </c>
      <c r="D5" s="65"/>
      <c r="E5" s="65"/>
      <c r="F5" s="66"/>
      <c r="G5" s="64" t="s">
        <v>3</v>
      </c>
      <c r="H5" s="65"/>
      <c r="I5" s="65"/>
      <c r="J5" s="65"/>
      <c r="K5" s="65"/>
      <c r="L5" s="65"/>
      <c r="M5" s="66"/>
    </row>
    <row r="6" spans="1:14" ht="128.25" customHeight="1">
      <c r="A6" s="63"/>
      <c r="B6" s="63"/>
      <c r="C6" s="20" t="s">
        <v>27</v>
      </c>
      <c r="D6" s="1" t="s">
        <v>4</v>
      </c>
      <c r="E6" s="1" t="s">
        <v>5</v>
      </c>
      <c r="F6" s="2" t="s">
        <v>6</v>
      </c>
      <c r="G6" s="3" t="s">
        <v>7</v>
      </c>
      <c r="H6" s="3" t="s">
        <v>8</v>
      </c>
      <c r="I6" s="1" t="s">
        <v>9</v>
      </c>
      <c r="J6" s="1" t="s">
        <v>10</v>
      </c>
      <c r="K6" s="4" t="s">
        <v>11</v>
      </c>
      <c r="L6" s="4" t="s">
        <v>12</v>
      </c>
      <c r="M6" s="4" t="s">
        <v>13</v>
      </c>
    </row>
    <row r="7" spans="1:14" ht="18.75">
      <c r="A7" s="5" t="s">
        <v>14</v>
      </c>
      <c r="B7" s="6" t="s">
        <v>15</v>
      </c>
      <c r="C7" s="6"/>
      <c r="D7" s="7"/>
      <c r="E7" s="7"/>
      <c r="F7" s="7"/>
      <c r="G7" s="7"/>
      <c r="H7" s="8"/>
      <c r="I7" s="8"/>
      <c r="J7" s="8"/>
      <c r="K7" s="8"/>
      <c r="L7" s="8"/>
      <c r="M7" s="5"/>
    </row>
    <row r="8" spans="1:14" ht="18.75">
      <c r="A8" s="5"/>
      <c r="B8" s="6" t="s">
        <v>16</v>
      </c>
      <c r="C8" s="77" t="s">
        <v>29</v>
      </c>
      <c r="D8" s="69"/>
      <c r="E8" s="69"/>
      <c r="F8" s="69"/>
      <c r="G8" s="69"/>
      <c r="H8" s="69"/>
      <c r="I8" s="69"/>
      <c r="J8" s="69"/>
      <c r="K8" s="69"/>
      <c r="L8" s="69"/>
      <c r="M8" s="70"/>
    </row>
    <row r="9" spans="1:14" ht="33.75" customHeight="1">
      <c r="A9" s="9"/>
      <c r="B9" s="67" t="s">
        <v>28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10"/>
    </row>
    <row r="10" spans="1:14" ht="92.25" customHeight="1">
      <c r="A10" s="9"/>
      <c r="B10" s="78" t="s">
        <v>78</v>
      </c>
      <c r="C10" s="78"/>
      <c r="D10" s="79"/>
      <c r="E10" s="79"/>
      <c r="F10" s="79"/>
      <c r="G10" s="79"/>
      <c r="H10" s="79"/>
      <c r="I10" s="79"/>
      <c r="J10" s="79"/>
      <c r="K10" s="79"/>
      <c r="L10" s="79"/>
      <c r="M10" s="11"/>
    </row>
    <row r="11" spans="1:14" s="17" customFormat="1" ht="145.5" customHeight="1">
      <c r="A11" s="16" t="s">
        <v>17</v>
      </c>
      <c r="B11" s="34" t="s">
        <v>63</v>
      </c>
      <c r="C11" s="14" t="s">
        <v>25</v>
      </c>
      <c r="D11" s="14" t="s">
        <v>86</v>
      </c>
      <c r="E11" s="14" t="s">
        <v>87</v>
      </c>
      <c r="F11" s="46"/>
      <c r="G11" s="24" t="s">
        <v>81</v>
      </c>
      <c r="H11" s="16" t="s">
        <v>41</v>
      </c>
      <c r="I11" s="16" t="s">
        <v>94</v>
      </c>
      <c r="J11" s="16" t="s">
        <v>117</v>
      </c>
      <c r="K11" s="16"/>
      <c r="L11" s="57">
        <f>J11/I11</f>
        <v>1.0300230946882218</v>
      </c>
      <c r="M11" s="53"/>
      <c r="N11" s="52"/>
    </row>
    <row r="12" spans="1:14" s="17" customFormat="1" ht="76.5">
      <c r="A12" s="16" t="s">
        <v>69</v>
      </c>
      <c r="B12" s="35" t="s">
        <v>64</v>
      </c>
      <c r="C12" s="16" t="s">
        <v>66</v>
      </c>
      <c r="D12" s="14" t="s">
        <v>67</v>
      </c>
      <c r="E12" s="14" t="s">
        <v>67</v>
      </c>
      <c r="F12" s="46"/>
      <c r="G12" s="24" t="s">
        <v>80</v>
      </c>
      <c r="H12" s="16" t="s">
        <v>41</v>
      </c>
      <c r="I12" s="16" t="s">
        <v>95</v>
      </c>
      <c r="J12" s="16" t="s">
        <v>95</v>
      </c>
      <c r="K12" s="16"/>
      <c r="L12" s="57">
        <f t="shared" ref="L12:L23" si="0">I12/J12</f>
        <v>1</v>
      </c>
      <c r="M12" s="53"/>
    </row>
    <row r="13" spans="1:14" s="17" customFormat="1" ht="77.25" customHeight="1">
      <c r="A13" s="16" t="s">
        <v>70</v>
      </c>
      <c r="B13" s="58" t="s">
        <v>89</v>
      </c>
      <c r="C13" s="14" t="s">
        <v>25</v>
      </c>
      <c r="D13" s="14" t="s">
        <v>46</v>
      </c>
      <c r="E13" s="14" t="s">
        <v>46</v>
      </c>
      <c r="F13" s="46"/>
      <c r="G13" s="24" t="s">
        <v>30</v>
      </c>
      <c r="H13" s="16" t="s">
        <v>41</v>
      </c>
      <c r="I13" s="16" t="s">
        <v>96</v>
      </c>
      <c r="J13" s="16" t="s">
        <v>96</v>
      </c>
      <c r="K13" s="16"/>
      <c r="L13" s="57">
        <f t="shared" si="0"/>
        <v>1</v>
      </c>
      <c r="M13" s="53"/>
    </row>
    <row r="14" spans="1:14" s="17" customFormat="1" ht="106.5" customHeight="1">
      <c r="A14" s="16" t="s">
        <v>71</v>
      </c>
      <c r="B14" s="35" t="s">
        <v>88</v>
      </c>
      <c r="C14" s="14" t="s">
        <v>25</v>
      </c>
      <c r="D14" s="14" t="s">
        <v>46</v>
      </c>
      <c r="E14" s="14" t="s">
        <v>46</v>
      </c>
      <c r="F14" s="46"/>
      <c r="G14" s="59" t="s">
        <v>32</v>
      </c>
      <c r="H14" s="16" t="s">
        <v>41</v>
      </c>
      <c r="I14" s="16" t="s">
        <v>97</v>
      </c>
      <c r="J14" s="16" t="s">
        <v>117</v>
      </c>
      <c r="K14" s="16"/>
      <c r="L14" s="57">
        <f>J14/I14</f>
        <v>1.0276497695852536</v>
      </c>
      <c r="M14" s="53"/>
    </row>
    <row r="15" spans="1:14" s="17" customFormat="1" ht="63" customHeight="1">
      <c r="A15" s="16"/>
      <c r="B15" s="36"/>
      <c r="C15" s="14"/>
      <c r="D15" s="14"/>
      <c r="E15" s="14"/>
      <c r="F15" s="46"/>
      <c r="G15" s="59" t="s">
        <v>33</v>
      </c>
      <c r="H15" s="16" t="s">
        <v>41</v>
      </c>
      <c r="I15" s="16" t="s">
        <v>98</v>
      </c>
      <c r="J15" s="16" t="s">
        <v>118</v>
      </c>
      <c r="K15" s="16"/>
      <c r="L15" s="57">
        <f>J15/I15</f>
        <v>1.0326086956521741</v>
      </c>
      <c r="M15" s="53"/>
    </row>
    <row r="16" spans="1:14" s="17" customFormat="1" ht="66.75" customHeight="1">
      <c r="A16" s="16"/>
      <c r="B16" s="25"/>
      <c r="C16" s="41" t="s">
        <v>31</v>
      </c>
      <c r="D16" s="45">
        <f>D11+D12+D13+D14+D15</f>
        <v>2321</v>
      </c>
      <c r="E16" s="45">
        <f>E11+E12+E13+E14+E15</f>
        <v>2320.8000000000002</v>
      </c>
      <c r="F16" s="44">
        <f>(E16/D16)*100</f>
        <v>99.991383024558388</v>
      </c>
      <c r="G16" s="59" t="s">
        <v>34</v>
      </c>
      <c r="H16" s="16" t="s">
        <v>41</v>
      </c>
      <c r="I16" s="16" t="s">
        <v>83</v>
      </c>
      <c r="J16" s="16" t="s">
        <v>83</v>
      </c>
      <c r="K16" s="16"/>
      <c r="L16" s="57">
        <f t="shared" si="0"/>
        <v>1</v>
      </c>
      <c r="M16" s="53"/>
    </row>
    <row r="17" spans="1:13" s="17" customFormat="1" ht="30" customHeight="1">
      <c r="A17" s="21"/>
      <c r="B17" s="13"/>
      <c r="C17" s="14" t="s">
        <v>23</v>
      </c>
      <c r="D17" s="14" t="s">
        <v>65</v>
      </c>
      <c r="E17" s="14" t="s">
        <v>65</v>
      </c>
      <c r="F17" s="44"/>
      <c r="G17" s="25" t="s">
        <v>35</v>
      </c>
      <c r="H17" s="16" t="s">
        <v>42</v>
      </c>
      <c r="I17" s="16" t="s">
        <v>99</v>
      </c>
      <c r="J17" s="16" t="s">
        <v>113</v>
      </c>
      <c r="K17" s="16"/>
      <c r="L17" s="57">
        <f>J17/I17</f>
        <v>1.4790000000000001</v>
      </c>
      <c r="M17" s="53"/>
    </row>
    <row r="18" spans="1:13" s="17" customFormat="1" ht="63.75">
      <c r="A18" s="21"/>
      <c r="B18" s="13"/>
      <c r="C18" s="14" t="s">
        <v>24</v>
      </c>
      <c r="D18" s="14" t="s">
        <v>65</v>
      </c>
      <c r="E18" s="14" t="s">
        <v>65</v>
      </c>
      <c r="F18" s="44"/>
      <c r="G18" s="25" t="s">
        <v>36</v>
      </c>
      <c r="H18" s="16" t="s">
        <v>43</v>
      </c>
      <c r="I18" s="16" t="s">
        <v>45</v>
      </c>
      <c r="J18" s="16" t="s">
        <v>45</v>
      </c>
      <c r="K18" s="16"/>
      <c r="L18" s="57">
        <f t="shared" si="0"/>
        <v>1</v>
      </c>
      <c r="M18" s="53"/>
    </row>
    <row r="19" spans="1:13" s="17" customFormat="1" ht="30" customHeight="1">
      <c r="A19" s="21"/>
      <c r="B19" s="13"/>
      <c r="C19" s="14" t="s">
        <v>25</v>
      </c>
      <c r="D19" s="14" t="s">
        <v>90</v>
      </c>
      <c r="E19" s="14" t="s">
        <v>91</v>
      </c>
      <c r="F19" s="44">
        <f>(E19/D19)*100</f>
        <v>99.986168741355471</v>
      </c>
      <c r="G19" s="25" t="s">
        <v>37</v>
      </c>
      <c r="H19" s="16" t="s">
        <v>119</v>
      </c>
      <c r="I19" s="16" t="s">
        <v>100</v>
      </c>
      <c r="J19" s="16" t="s">
        <v>114</v>
      </c>
      <c r="K19" s="16"/>
      <c r="L19" s="57">
        <f>J19/I19</f>
        <v>1.0166666666666666</v>
      </c>
      <c r="M19" s="53"/>
    </row>
    <row r="20" spans="1:13" s="17" customFormat="1" ht="38.25" customHeight="1">
      <c r="A20" s="21"/>
      <c r="B20" s="13"/>
      <c r="C20" s="14" t="s">
        <v>26</v>
      </c>
      <c r="D20" s="14" t="s">
        <v>65</v>
      </c>
      <c r="E20" s="14" t="s">
        <v>65</v>
      </c>
      <c r="F20" s="44"/>
      <c r="G20" s="25" t="s">
        <v>101</v>
      </c>
      <c r="H20" s="16" t="s">
        <v>42</v>
      </c>
      <c r="I20" s="16" t="s">
        <v>102</v>
      </c>
      <c r="J20" s="16" t="s">
        <v>115</v>
      </c>
      <c r="K20" s="16"/>
      <c r="L20" s="57">
        <f>J20/I20</f>
        <v>1.0166666666666666</v>
      </c>
      <c r="M20" s="53"/>
    </row>
    <row r="21" spans="1:13" s="17" customFormat="1" ht="25.5">
      <c r="A21" s="21"/>
      <c r="B21" s="13"/>
      <c r="C21" s="16" t="s">
        <v>66</v>
      </c>
      <c r="D21" s="14" t="s">
        <v>67</v>
      </c>
      <c r="E21" s="14" t="s">
        <v>67</v>
      </c>
      <c r="F21" s="44">
        <f t="shared" ref="F21" si="1">(E21/D21)*100</f>
        <v>100</v>
      </c>
      <c r="G21" s="25" t="s">
        <v>38</v>
      </c>
      <c r="H21" s="16" t="s">
        <v>42</v>
      </c>
      <c r="I21" s="16" t="s">
        <v>103</v>
      </c>
      <c r="J21" s="16" t="s">
        <v>103</v>
      </c>
      <c r="K21" s="16"/>
      <c r="L21" s="57">
        <f>I21/J21</f>
        <v>1</v>
      </c>
      <c r="M21" s="53"/>
    </row>
    <row r="22" spans="1:13" s="17" customFormat="1" ht="27.75" customHeight="1">
      <c r="A22" s="21"/>
      <c r="B22" s="13"/>
      <c r="C22" s="14"/>
      <c r="D22" s="14"/>
      <c r="E22" s="14"/>
      <c r="F22" s="14"/>
      <c r="G22" s="25" t="s">
        <v>39</v>
      </c>
      <c r="H22" s="16" t="s">
        <v>44</v>
      </c>
      <c r="I22" s="16" t="s">
        <v>17</v>
      </c>
      <c r="J22" s="16" t="s">
        <v>17</v>
      </c>
      <c r="K22" s="16"/>
      <c r="L22" s="57">
        <f>I22/J22</f>
        <v>1</v>
      </c>
      <c r="M22" s="53"/>
    </row>
    <row r="23" spans="1:13" s="17" customFormat="1" ht="38.25">
      <c r="A23" s="22"/>
      <c r="B23" s="13"/>
      <c r="C23" s="14"/>
      <c r="D23" s="14"/>
      <c r="E23" s="14"/>
      <c r="F23" s="14"/>
      <c r="G23" s="25" t="s">
        <v>40</v>
      </c>
      <c r="H23" s="16" t="s">
        <v>41</v>
      </c>
      <c r="I23" s="16" t="s">
        <v>46</v>
      </c>
      <c r="J23" s="16" t="s">
        <v>46</v>
      </c>
      <c r="K23" s="16"/>
      <c r="L23" s="57">
        <f t="shared" si="0"/>
        <v>1</v>
      </c>
      <c r="M23" s="53"/>
    </row>
    <row r="24" spans="1:13" s="17" customFormat="1" ht="19.5">
      <c r="A24" s="12"/>
      <c r="B24" s="13"/>
      <c r="C24" s="13"/>
      <c r="D24" s="41" t="s">
        <v>92</v>
      </c>
      <c r="E24" s="41" t="s">
        <v>93</v>
      </c>
      <c r="F24" s="41" t="s">
        <v>46</v>
      </c>
      <c r="G24" s="18" t="s">
        <v>19</v>
      </c>
      <c r="H24" s="19"/>
      <c r="I24" s="19"/>
      <c r="J24" s="19"/>
      <c r="K24" s="56">
        <f>13/13</f>
        <v>1</v>
      </c>
      <c r="L24" s="53">
        <f>SUM(L11:L23)/13*100</f>
        <v>104.63549917891524</v>
      </c>
      <c r="M24" s="53">
        <f>K24/(F24/100)*L24</f>
        <v>104.63549917891524</v>
      </c>
    </row>
    <row r="25" spans="1:13" ht="18.75">
      <c r="A25" s="5"/>
      <c r="B25" s="6" t="s">
        <v>20</v>
      </c>
      <c r="C25" s="68"/>
      <c r="D25" s="69"/>
      <c r="E25" s="69"/>
      <c r="F25" s="69"/>
      <c r="G25" s="69"/>
      <c r="H25" s="69"/>
      <c r="I25" s="69"/>
      <c r="J25" s="69"/>
      <c r="K25" s="69"/>
      <c r="L25" s="69"/>
      <c r="M25" s="70"/>
    </row>
    <row r="26" spans="1:13" ht="33.75" customHeight="1">
      <c r="A26" s="12"/>
      <c r="B26" s="27" t="s">
        <v>18</v>
      </c>
      <c r="C26" s="71" t="s">
        <v>47</v>
      </c>
      <c r="D26" s="72"/>
      <c r="E26" s="72"/>
      <c r="F26" s="72"/>
      <c r="G26" s="72"/>
      <c r="H26" s="72"/>
      <c r="I26" s="72"/>
      <c r="J26" s="72"/>
      <c r="K26" s="72"/>
      <c r="L26" s="72"/>
      <c r="M26" s="73"/>
    </row>
    <row r="27" spans="1:13" ht="51" customHeight="1">
      <c r="A27" s="12"/>
      <c r="B27" s="74" t="s">
        <v>68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6"/>
    </row>
    <row r="28" spans="1:13" ht="90">
      <c r="A28" s="16" t="s">
        <v>17</v>
      </c>
      <c r="B28" s="37" t="s">
        <v>79</v>
      </c>
      <c r="C28" s="14" t="s">
        <v>25</v>
      </c>
      <c r="D28" s="40">
        <v>89490.1</v>
      </c>
      <c r="E28" s="30">
        <v>89017.8</v>
      </c>
      <c r="F28" s="23"/>
      <c r="G28" s="28" t="s">
        <v>60</v>
      </c>
      <c r="H28" s="31" t="s">
        <v>41</v>
      </c>
      <c r="I28" s="30">
        <v>20</v>
      </c>
      <c r="J28" s="40">
        <v>20</v>
      </c>
      <c r="K28" s="23"/>
      <c r="L28" s="33">
        <f>I28/J28</f>
        <v>1</v>
      </c>
      <c r="M28" s="23"/>
    </row>
    <row r="29" spans="1:13" ht="69" customHeight="1">
      <c r="A29" s="16" t="s">
        <v>69</v>
      </c>
      <c r="B29" s="37" t="s">
        <v>73</v>
      </c>
      <c r="C29" s="14" t="s">
        <v>25</v>
      </c>
      <c r="D29" s="40">
        <v>3113.7</v>
      </c>
      <c r="E29" s="30">
        <v>3026.7</v>
      </c>
      <c r="F29" s="23"/>
      <c r="G29" s="28" t="s">
        <v>82</v>
      </c>
      <c r="H29" s="31" t="s">
        <v>58</v>
      </c>
      <c r="I29" s="30">
        <v>580</v>
      </c>
      <c r="J29" s="40">
        <v>600</v>
      </c>
      <c r="K29" s="23"/>
      <c r="L29" s="33">
        <f>J29/I29</f>
        <v>1.0344827586206897</v>
      </c>
      <c r="M29" s="23"/>
    </row>
    <row r="30" spans="1:13" ht="120.75" customHeight="1">
      <c r="A30" s="16" t="s">
        <v>70</v>
      </c>
      <c r="B30" s="38" t="s">
        <v>74</v>
      </c>
      <c r="C30" s="14" t="s">
        <v>24</v>
      </c>
      <c r="D30" s="40">
        <v>203.2</v>
      </c>
      <c r="E30" s="30">
        <v>197.9</v>
      </c>
      <c r="F30" s="23"/>
      <c r="G30" s="39" t="s">
        <v>48</v>
      </c>
      <c r="H30" s="31" t="s">
        <v>42</v>
      </c>
      <c r="I30" s="30">
        <v>75</v>
      </c>
      <c r="J30" s="40">
        <v>79</v>
      </c>
      <c r="K30" s="23"/>
      <c r="L30" s="33">
        <f>J30/I30</f>
        <v>1.0533333333333332</v>
      </c>
      <c r="M30" s="23"/>
    </row>
    <row r="31" spans="1:13" ht="63" customHeight="1">
      <c r="A31" s="16" t="s">
        <v>71</v>
      </c>
      <c r="B31" s="37" t="s">
        <v>75</v>
      </c>
      <c r="C31" s="47" t="s">
        <v>25</v>
      </c>
      <c r="D31" s="48">
        <v>3435.7</v>
      </c>
      <c r="E31" s="48">
        <v>3425.8</v>
      </c>
      <c r="F31" s="23"/>
      <c r="G31" s="39" t="s">
        <v>49</v>
      </c>
      <c r="H31" s="31" t="s">
        <v>41</v>
      </c>
      <c r="I31" s="30">
        <v>100</v>
      </c>
      <c r="J31" s="40">
        <v>100</v>
      </c>
      <c r="K31" s="23"/>
      <c r="L31" s="33">
        <f t="shared" ref="L29:L32" si="2">I31/J31</f>
        <v>1</v>
      </c>
      <c r="M31" s="23"/>
    </row>
    <row r="32" spans="1:13" ht="77.25" customHeight="1">
      <c r="A32" s="16" t="s">
        <v>72</v>
      </c>
      <c r="B32" s="37" t="s">
        <v>77</v>
      </c>
      <c r="C32" s="47" t="s">
        <v>25</v>
      </c>
      <c r="D32" s="40">
        <v>1879.6</v>
      </c>
      <c r="E32" s="30">
        <v>1866.6</v>
      </c>
      <c r="F32" s="23"/>
      <c r="G32" s="29" t="s">
        <v>50</v>
      </c>
      <c r="H32" s="31" t="s">
        <v>44</v>
      </c>
      <c r="I32" s="30">
        <v>25</v>
      </c>
      <c r="J32" s="40">
        <v>27</v>
      </c>
      <c r="K32" s="23"/>
      <c r="L32" s="33">
        <f>J32/I32</f>
        <v>1.08</v>
      </c>
      <c r="M32" s="23"/>
    </row>
    <row r="33" spans="1:13" ht="63">
      <c r="A33" s="16" t="s">
        <v>45</v>
      </c>
      <c r="B33" s="37" t="s">
        <v>108</v>
      </c>
      <c r="C33" s="47" t="s">
        <v>25</v>
      </c>
      <c r="D33" s="40">
        <v>238.3</v>
      </c>
      <c r="E33" s="30">
        <v>238.3</v>
      </c>
      <c r="F33" s="23"/>
      <c r="G33" s="39" t="s">
        <v>51</v>
      </c>
      <c r="H33" s="31" t="s">
        <v>44</v>
      </c>
      <c r="I33" s="32" t="s">
        <v>61</v>
      </c>
      <c r="J33" s="40">
        <v>19</v>
      </c>
      <c r="K33" s="23"/>
      <c r="L33" s="33">
        <v>1</v>
      </c>
      <c r="M33" s="23"/>
    </row>
    <row r="34" spans="1:13" ht="64.5" customHeight="1">
      <c r="A34" s="16" t="s">
        <v>76</v>
      </c>
      <c r="B34" s="37" t="s">
        <v>107</v>
      </c>
      <c r="C34" s="47" t="s">
        <v>25</v>
      </c>
      <c r="D34" s="40">
        <v>97.5</v>
      </c>
      <c r="E34" s="30">
        <v>97.5</v>
      </c>
      <c r="F34" s="23"/>
      <c r="G34" s="39" t="s">
        <v>52</v>
      </c>
      <c r="H34" s="31" t="s">
        <v>42</v>
      </c>
      <c r="I34" s="32" t="s">
        <v>62</v>
      </c>
      <c r="J34" s="60" t="s">
        <v>116</v>
      </c>
      <c r="K34" s="23"/>
      <c r="L34" s="33">
        <v>1</v>
      </c>
      <c r="M34" s="23"/>
    </row>
    <row r="35" spans="1:13" ht="93" customHeight="1">
      <c r="A35" s="16" t="s">
        <v>104</v>
      </c>
      <c r="B35" s="37" t="s">
        <v>109</v>
      </c>
      <c r="C35" s="47" t="s">
        <v>25</v>
      </c>
      <c r="D35" s="40">
        <v>35</v>
      </c>
      <c r="E35" s="30">
        <v>35</v>
      </c>
      <c r="F35" s="23"/>
      <c r="G35" s="29" t="s">
        <v>53</v>
      </c>
      <c r="H35" s="31" t="s">
        <v>42</v>
      </c>
      <c r="I35" s="30">
        <v>2600</v>
      </c>
      <c r="J35" s="40">
        <v>2626</v>
      </c>
      <c r="K35" s="23"/>
      <c r="L35" s="33">
        <f>J35/I35</f>
        <v>1.01</v>
      </c>
      <c r="M35" s="23"/>
    </row>
    <row r="36" spans="1:13" ht="80.25" customHeight="1">
      <c r="A36" s="16" t="s">
        <v>105</v>
      </c>
      <c r="B36" s="37" t="s">
        <v>110</v>
      </c>
      <c r="C36" s="47" t="s">
        <v>25</v>
      </c>
      <c r="D36" s="40">
        <v>15</v>
      </c>
      <c r="E36" s="30">
        <v>15</v>
      </c>
      <c r="F36" s="23"/>
      <c r="G36" s="29" t="s">
        <v>112</v>
      </c>
      <c r="H36" s="31" t="s">
        <v>44</v>
      </c>
      <c r="I36" s="30">
        <v>160</v>
      </c>
      <c r="J36" s="40">
        <v>173</v>
      </c>
      <c r="K36" s="23"/>
      <c r="L36" s="33">
        <f>J36/I36</f>
        <v>1.08125</v>
      </c>
      <c r="M36" s="23"/>
    </row>
    <row r="37" spans="1:13" ht="83.25" customHeight="1">
      <c r="A37" s="16" t="s">
        <v>106</v>
      </c>
      <c r="B37" s="37" t="s">
        <v>111</v>
      </c>
      <c r="C37" s="47" t="s">
        <v>25</v>
      </c>
      <c r="D37" s="40">
        <v>289.89999999999998</v>
      </c>
      <c r="E37" s="30">
        <v>289.89999999999998</v>
      </c>
      <c r="F37" s="23"/>
      <c r="G37" s="29" t="s">
        <v>54</v>
      </c>
      <c r="H37" s="31" t="s">
        <v>59</v>
      </c>
      <c r="I37" s="33">
        <v>68352.5</v>
      </c>
      <c r="J37" s="61">
        <v>68352.5</v>
      </c>
      <c r="K37" s="23"/>
      <c r="L37" s="33">
        <f t="shared" ref="L35:L40" si="3">I37/J37</f>
        <v>1</v>
      </c>
      <c r="M37" s="23"/>
    </row>
    <row r="38" spans="1:13" ht="66.75" customHeight="1">
      <c r="A38" s="12"/>
      <c r="B38" s="26"/>
      <c r="C38" s="42" t="s">
        <v>31</v>
      </c>
      <c r="D38" s="49">
        <f>SUM(D28:D37)</f>
        <v>98798</v>
      </c>
      <c r="E38" s="49">
        <f>SUM(E28:E37)</f>
        <v>98210.5</v>
      </c>
      <c r="F38" s="51">
        <f>E38/D38*100</f>
        <v>99.405352335067505</v>
      </c>
      <c r="G38" s="29" t="s">
        <v>55</v>
      </c>
      <c r="H38" s="31" t="s">
        <v>44</v>
      </c>
      <c r="I38" s="30">
        <v>3</v>
      </c>
      <c r="J38" s="40">
        <v>3</v>
      </c>
      <c r="K38" s="23"/>
      <c r="L38" s="33">
        <f t="shared" si="3"/>
        <v>1</v>
      </c>
      <c r="M38" s="23"/>
    </row>
    <row r="39" spans="1:13" ht="78.75">
      <c r="A39" s="12"/>
      <c r="B39" s="26"/>
      <c r="C39" s="14" t="s">
        <v>23</v>
      </c>
      <c r="D39" s="40">
        <v>0</v>
      </c>
      <c r="E39" s="30">
        <v>0</v>
      </c>
      <c r="F39" s="30">
        <v>0</v>
      </c>
      <c r="G39" s="29" t="s">
        <v>56</v>
      </c>
      <c r="H39" s="31" t="s">
        <v>44</v>
      </c>
      <c r="I39" s="30">
        <v>6</v>
      </c>
      <c r="J39" s="40">
        <v>6</v>
      </c>
      <c r="K39" s="23"/>
      <c r="L39" s="33">
        <f t="shared" si="3"/>
        <v>1</v>
      </c>
      <c r="M39" s="23"/>
    </row>
    <row r="40" spans="1:13" ht="47.25">
      <c r="A40" s="12"/>
      <c r="B40" s="26"/>
      <c r="C40" s="14" t="s">
        <v>24</v>
      </c>
      <c r="D40" s="40">
        <v>203.2</v>
      </c>
      <c r="E40" s="30">
        <v>197.9</v>
      </c>
      <c r="F40" s="50">
        <f>E40/D40*100</f>
        <v>97.391732283464577</v>
      </c>
      <c r="G40" s="29" t="s">
        <v>57</v>
      </c>
      <c r="H40" s="31" t="s">
        <v>44</v>
      </c>
      <c r="I40" s="30">
        <v>1100</v>
      </c>
      <c r="J40" s="40">
        <v>1111</v>
      </c>
      <c r="K40" s="23"/>
      <c r="L40" s="33">
        <f>J40/I40</f>
        <v>1.01</v>
      </c>
      <c r="M40" s="23"/>
    </row>
    <row r="41" spans="1:13" ht="18.75">
      <c r="A41" s="12"/>
      <c r="B41" s="26"/>
      <c r="C41" s="14" t="s">
        <v>25</v>
      </c>
      <c r="D41" s="40">
        <f>D28+D29+D32+D33+D34+D31+D35+D36+D37</f>
        <v>98594.8</v>
      </c>
      <c r="E41" s="40">
        <f>E28+E29+E32+E33+E34+E35+E36+E37+E31</f>
        <v>98012.6</v>
      </c>
      <c r="F41" s="50">
        <f>E41/D41*100</f>
        <v>99.409502326694721</v>
      </c>
      <c r="G41" s="29"/>
      <c r="H41" s="31"/>
      <c r="I41" s="30"/>
      <c r="J41" s="30"/>
      <c r="K41" s="23"/>
      <c r="L41" s="33"/>
      <c r="M41" s="23"/>
    </row>
    <row r="42" spans="1:13" ht="18.75">
      <c r="A42" s="12"/>
      <c r="B42" s="26"/>
      <c r="C42" s="14" t="s">
        <v>26</v>
      </c>
      <c r="D42" s="40">
        <v>0</v>
      </c>
      <c r="E42" s="30">
        <v>0</v>
      </c>
      <c r="F42" s="30">
        <v>0</v>
      </c>
      <c r="G42" s="29"/>
      <c r="H42" s="31"/>
      <c r="I42" s="30"/>
      <c r="J42" s="30"/>
      <c r="K42" s="23"/>
      <c r="L42" s="33"/>
      <c r="M42" s="23"/>
    </row>
    <row r="43" spans="1:13" ht="18.75">
      <c r="A43" s="12"/>
      <c r="B43" s="26"/>
      <c r="C43" s="42"/>
      <c r="D43" s="43"/>
      <c r="E43" s="43"/>
      <c r="F43" s="23"/>
      <c r="G43" s="29"/>
      <c r="H43" s="31"/>
      <c r="I43" s="30"/>
      <c r="J43" s="30"/>
      <c r="K43" s="23"/>
      <c r="L43" s="33"/>
      <c r="M43" s="23"/>
    </row>
    <row r="44" spans="1:13" s="17" customFormat="1" ht="19.5">
      <c r="A44" s="12"/>
      <c r="B44" s="13"/>
      <c r="C44" s="13"/>
      <c r="D44" s="49">
        <v>98798</v>
      </c>
      <c r="E44" s="49">
        <v>98210.5</v>
      </c>
      <c r="F44" s="51">
        <f>E44/D44*100</f>
        <v>99.405352335067505</v>
      </c>
      <c r="G44" s="18" t="s">
        <v>21</v>
      </c>
      <c r="H44" s="19"/>
      <c r="I44" s="19"/>
      <c r="J44" s="19"/>
      <c r="K44" s="56">
        <f>13/13</f>
        <v>1</v>
      </c>
      <c r="L44" s="53">
        <f>SUM(L28:L43)/13*100</f>
        <v>102.06973916887709</v>
      </c>
      <c r="M44" s="53">
        <f>K44/(F44/100)*L44</f>
        <v>102.68032532577188</v>
      </c>
    </row>
    <row r="45" spans="1:13" s="17" customFormat="1" ht="12.75">
      <c r="A45" s="12"/>
      <c r="B45" s="13"/>
      <c r="C45" s="13"/>
      <c r="D45" s="14"/>
      <c r="E45" s="14"/>
      <c r="F45" s="14"/>
      <c r="G45" s="15"/>
      <c r="H45" s="16"/>
      <c r="I45" s="16"/>
      <c r="J45" s="16"/>
      <c r="K45" s="16"/>
      <c r="L45" s="16"/>
      <c r="M45" s="12"/>
    </row>
    <row r="46" spans="1:13" s="17" customFormat="1" ht="19.5">
      <c r="A46" s="12"/>
      <c r="B46" s="13"/>
      <c r="C46" s="13"/>
      <c r="D46" s="54">
        <f>D24+D44</f>
        <v>101119</v>
      </c>
      <c r="E46" s="54">
        <f>E24+E44</f>
        <v>100531.3</v>
      </c>
      <c r="F46" s="41" t="s">
        <v>84</v>
      </c>
      <c r="G46" s="18" t="s">
        <v>22</v>
      </c>
      <c r="H46" s="19"/>
      <c r="I46" s="19"/>
      <c r="J46" s="19"/>
      <c r="K46" s="55" t="s">
        <v>17</v>
      </c>
      <c r="L46" s="80">
        <f>(L24+L44)/2</f>
        <v>103.35261917389616</v>
      </c>
      <c r="M46" s="80">
        <f>K46/(F46/100)*L46</f>
        <v>103.45607524914529</v>
      </c>
    </row>
    <row r="47" spans="1:13" s="17" customFormat="1" ht="12.75">
      <c r="A47" s="12"/>
      <c r="B47" s="13"/>
      <c r="C47" s="13"/>
      <c r="D47" s="14"/>
      <c r="E47" s="14"/>
      <c r="F47" s="14"/>
      <c r="G47" s="15"/>
      <c r="H47" s="16"/>
      <c r="I47" s="16"/>
      <c r="J47" s="16"/>
      <c r="K47" s="16"/>
      <c r="L47" s="16"/>
      <c r="M47" s="12"/>
    </row>
    <row r="48" spans="1:13" s="17" customFormat="1" ht="12.75">
      <c r="A48" s="12"/>
      <c r="B48" s="13"/>
      <c r="C48" s="13"/>
      <c r="D48" s="14"/>
      <c r="E48" s="14"/>
      <c r="F48" s="14"/>
      <c r="G48" s="15"/>
      <c r="H48" s="16"/>
      <c r="I48" s="16"/>
      <c r="J48" s="16"/>
      <c r="K48" s="16"/>
      <c r="L48" s="16"/>
      <c r="M48" s="12"/>
    </row>
  </sheetData>
  <mergeCells count="11">
    <mergeCell ref="C25:M25"/>
    <mergeCell ref="C26:M26"/>
    <mergeCell ref="B27:M27"/>
    <mergeCell ref="C8:M8"/>
    <mergeCell ref="B10:L10"/>
    <mergeCell ref="A3:M3"/>
    <mergeCell ref="A5:A6"/>
    <mergeCell ref="B5:B6"/>
    <mergeCell ref="G5:M5"/>
    <mergeCell ref="B9:L9"/>
    <mergeCell ref="C5:F5"/>
  </mergeCells>
  <pageMargins left="0.74" right="0.11811023622047245" top="0.35433070866141736" bottom="0.74803149606299213" header="0.31496062992125984" footer="0.31496062992125984"/>
  <pageSetup paperSize="9" scale="62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оценки эффективности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u11_03</dc:creator>
  <cp:lastModifiedBy>777</cp:lastModifiedBy>
  <cp:lastPrinted>2017-03-22T13:38:01Z</cp:lastPrinted>
  <dcterms:created xsi:type="dcterms:W3CDTF">2016-04-28T08:41:29Z</dcterms:created>
  <dcterms:modified xsi:type="dcterms:W3CDTF">2018-02-12T13:37:47Z</dcterms:modified>
</cp:coreProperties>
</file>